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Изменения_ОР\ADSL\"/>
    </mc:Choice>
  </mc:AlternateContent>
  <bookViews>
    <workbookView xWindow="0" yWindow="0" windowWidth="28800" windowHeight="11835"/>
  </bookViews>
  <sheets>
    <sheet name="Лист1" sheetId="1" r:id="rId1"/>
    <sheet name="XLR_NoRangeSheet" sheetId="2" state="veryHidden" r:id="rId2"/>
  </sheets>
  <definedNames>
    <definedName name="Query1">Лист1!$A$7:$Z$20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Лист1!$A$27:$L$27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7" i="1" l="1"/>
  <c r="I8" i="1"/>
  <c r="I9" i="1"/>
  <c r="I10" i="1"/>
  <c r="I11" i="1" l="1"/>
  <c r="I12" i="1"/>
  <c r="I13" i="1"/>
  <c r="I14" i="1"/>
  <c r="I15" i="1"/>
  <c r="I16" i="1"/>
  <c r="I17" i="1"/>
  <c r="I18" i="1"/>
  <c r="I19" i="1"/>
  <c r="K19" i="1" s="1"/>
  <c r="K8" i="1" l="1"/>
  <c r="K9" i="1"/>
  <c r="K10" i="1"/>
  <c r="K11" i="1"/>
  <c r="K12" i="1"/>
  <c r="K13" i="1"/>
  <c r="K14" i="1"/>
  <c r="K15" i="1"/>
  <c r="K16" i="1"/>
  <c r="K17" i="1"/>
  <c r="K18" i="1"/>
  <c r="K7" i="1"/>
  <c r="D31" i="1" l="1"/>
  <c r="L8" i="1" l="1"/>
  <c r="L9" i="1"/>
  <c r="L10" i="1"/>
  <c r="L11" i="1"/>
  <c r="L12" i="1"/>
  <c r="L13" i="1"/>
  <c r="L14" i="1"/>
  <c r="L15" i="1"/>
  <c r="L16" i="1"/>
  <c r="L17" i="1"/>
  <c r="L18" i="1"/>
  <c r="L19" i="1"/>
  <c r="L7" i="1"/>
  <c r="L20" i="1" l="1"/>
  <c r="K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L21" i="1" l="1"/>
</calcChain>
</file>

<file path=xl/sharedStrings.xml><?xml version="1.0" encoding="utf-8"?>
<sst xmlns="http://schemas.openxmlformats.org/spreadsheetml/2006/main" count="115" uniqueCount="84">
  <si>
    <t>№ п.п.</t>
  </si>
  <si>
    <t>Описание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</si>
  <si>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</si>
  <si>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</si>
  <si>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</si>
  <si>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</si>
  <si>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</si>
  <si>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</si>
  <si>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</si>
  <si>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</si>
  <si>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</si>
  <si>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</si>
  <si>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</si>
  <si>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</si>
  <si>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</si>
  <si>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</si>
  <si>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</si>
  <si>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</si>
  <si>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</si>
  <si>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</si>
  <si>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</si>
  <si>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</si>
  <si>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</si>
  <si>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</si>
  <si>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развития (ОР)</t>
  </si>
  <si>
    <t>Приложение 1.3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</si>
  <si>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</si>
  <si>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</si>
  <si>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</si>
  <si>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</si>
  <si>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</si>
  <si>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</si>
  <si>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</si>
  <si>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</si>
  <si>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</si>
  <si>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</si>
  <si>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</si>
  <si>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38858</t>
  </si>
  <si>
    <t>КАРТА MSC1000G</t>
  </si>
  <si>
    <t>Управляющая карта</t>
  </si>
  <si>
    <t>38865</t>
  </si>
  <si>
    <t>Комплект кабелей для IES-5000 для 48-портовых модулей</t>
  </si>
  <si>
    <t>38853</t>
  </si>
  <si>
    <t>ШАССИ IES-1000-AC</t>
  </si>
  <si>
    <t>Шасси DSLAM 1U c питанием AC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</si>
  <si>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</si>
  <si>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</si>
  <si>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</si>
  <si>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</si>
  <si>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</si>
  <si>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</si>
  <si>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</si>
  <si>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</si>
  <si>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</si>
  <si>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</si>
  <si>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</si>
  <si>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</si>
  <si>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</si>
  <si>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</si>
  <si>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</si>
  <si>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43072</t>
  </si>
  <si>
    <t>КАРТА ASC1224-61 24-ПОРТОВЫЙ СПЛИТТЕРНЫЙ МОДУЛЬ ADSL</t>
  </si>
  <si>
    <t>24-портовый сплиттерный модуль ADSL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</si>
  <si>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</si>
  <si>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</si>
  <si>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Транспортировка товара</t>
  </si>
  <si>
    <t>Инициатор закупки, конт. лицо</t>
  </si>
  <si>
    <t>Куратор:</t>
  </si>
  <si>
    <t>Начальник ОР</t>
  </si>
  <si>
    <t>Тимофеев И. А.</t>
  </si>
  <si>
    <t xml:space="preserve"> тел. 8(347)221-57-43</t>
  </si>
  <si>
    <t>Срок поставки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</si>
  <si>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</si>
  <si>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>Адрес поставки</t>
  </si>
  <si>
    <t>КАРТА ALC1272G-51</t>
  </si>
  <si>
    <t>72-портовый линейный модуль ADSL2+ (Annex A)</t>
  </si>
  <si>
    <t>КОМПЛЕКТ IES-5000 CABLE PACK FOR 72 PORTS CARD</t>
  </si>
  <si>
    <t>г. Уфа, ул. Каспийская, д.14; Мухаметшина З.Р. 89018173671</t>
  </si>
  <si>
    <t>I кв. (01.03.2015)</t>
  </si>
  <si>
    <t>II кв. (01.04.2015)</t>
  </si>
  <si>
    <t>до 1 марта 2015г., до 01 апреля 2015г.</t>
  </si>
  <si>
    <t>Предельная сумма лота составляет:   67 626 069,74   руб. с НДС.</t>
  </si>
  <si>
    <t>Объем может быть изменен на 50% без изменения стоимости единицы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</si>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</sst>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31"/>
  <sheetViews>
    <sheetView tabSelected="1" view="pageBreakPreview" zoomScale="85" zoomScaleNormal="100" zoomScaleSheetLayoutView="85" workbookViewId="0">
      <selection activeCell="J1" sqref="J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8.7109375" customWidth="1"/>
    <col min="7" max="7" width="7.140625" customWidth="1"/>
    <col min="10" max="10" width="11.5703125" style="6" customWidth="1"/>
    <col min="11" max="11" width="15.140625" style="6" customWidth="1"/>
    <col min="12" max="12" width="15.140625" style="8" customWidth="1"/>
    <col min="13" max="13" width="41.7109375" customWidth="1"/>
    <col min="22" max="25" width="9.140625" style="9"/>
  </cols>
  <sheetData>
    <row r="1" spans="1:26" x14ac:dyDescent="0.25">
      <c r="L1" s="8" t="s">
        <v>83</v>
      </c>
    </row>
    <row r="2" spans="1:26" x14ac:dyDescent="0.25">
      <c r="B2" s="32" t="s">
        <v>3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6" x14ac:dyDescent="0.25">
      <c r="B3" t="s">
        <v>13</v>
      </c>
      <c r="C3" s="9" t="s">
        <v>18</v>
      </c>
      <c r="D3" s="20"/>
      <c r="E3" s="19"/>
      <c r="G3" s="19"/>
      <c r="L3" s="19" t="s">
        <v>24</v>
      </c>
    </row>
    <row r="4" spans="1:26" s="10" customFormat="1" ht="15" customHeight="1" x14ac:dyDescent="0.25">
      <c r="B4" s="33" t="s">
        <v>0</v>
      </c>
      <c r="C4" s="36" t="s">
        <v>14</v>
      </c>
      <c r="D4" s="33" t="s">
        <v>6</v>
      </c>
      <c r="E4" s="33" t="s">
        <v>1</v>
      </c>
      <c r="F4" s="33" t="s">
        <v>5</v>
      </c>
      <c r="G4" s="35" t="s">
        <v>7</v>
      </c>
      <c r="H4" s="35"/>
      <c r="I4" s="35"/>
      <c r="J4" s="51" t="s">
        <v>9</v>
      </c>
      <c r="K4" s="49" t="s">
        <v>10</v>
      </c>
      <c r="L4" s="34" t="s">
        <v>12</v>
      </c>
      <c r="M4" s="33" t="s">
        <v>73</v>
      </c>
    </row>
    <row r="5" spans="1:26" s="11" customFormat="1" ht="132.75" customHeight="1" x14ac:dyDescent="0.25">
      <c r="B5" s="33"/>
      <c r="C5" s="37"/>
      <c r="D5" s="33"/>
      <c r="E5" s="33"/>
      <c r="F5" s="33"/>
      <c r="G5" s="7" t="s">
        <v>78</v>
      </c>
      <c r="H5" s="7" t="s">
        <v>79</v>
      </c>
      <c r="I5" s="7" t="s">
        <v>8</v>
      </c>
      <c r="J5" s="52"/>
      <c r="K5" s="50"/>
      <c r="L5" s="34"/>
      <c r="M5" s="33"/>
    </row>
    <row r="6" spans="1:26" s="10" customFormat="1" x14ac:dyDescent="0.25">
      <c r="B6" s="12">
        <v>1</v>
      </c>
      <c r="C6" s="21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30">
        <v>12</v>
      </c>
    </row>
    <row r="7" spans="1:26" ht="45" x14ac:dyDescent="0.25">
      <c r="A7" s="9"/>
      <c r="B7" s="5">
        <f t="shared" ref="B7:B19" si="0">ROW()-6</f>
        <v>1</v>
      </c>
      <c r="C7" s="5" t="s">
        <v>26</v>
      </c>
      <c r="D7" s="1" t="s">
        <v>27</v>
      </c>
      <c r="E7" s="1" t="s">
        <v>28</v>
      </c>
      <c r="F7" s="3" t="s">
        <v>29</v>
      </c>
      <c r="G7" s="25">
        <v>35</v>
      </c>
      <c r="H7" s="25">
        <v>200</v>
      </c>
      <c r="I7" s="25">
        <f t="shared" ref="I7:I10" si="1">G7+H7</f>
        <v>235</v>
      </c>
      <c r="J7" s="31">
        <v>4262.6694915254202</v>
      </c>
      <c r="K7" s="4">
        <f>I7*J7</f>
        <v>1001727.3305084738</v>
      </c>
      <c r="L7" s="4">
        <f>K7*1.18</f>
        <v>1182038.2499999991</v>
      </c>
      <c r="M7" s="29" t="s">
        <v>77</v>
      </c>
      <c r="N7" s="9"/>
      <c r="O7" s="9"/>
      <c r="P7" s="9"/>
      <c r="Q7" s="9"/>
      <c r="R7" s="9"/>
      <c r="S7" s="9"/>
      <c r="T7" s="9"/>
      <c r="U7" s="9"/>
      <c r="Z7" s="9"/>
    </row>
    <row r="8" spans="1:26" ht="45" x14ac:dyDescent="0.25">
      <c r="A8" s="9"/>
      <c r="B8" s="5">
        <f t="shared" si="0"/>
        <v>2</v>
      </c>
      <c r="C8" s="5" t="s">
        <v>30</v>
      </c>
      <c r="D8" s="1" t="s">
        <v>31</v>
      </c>
      <c r="E8" s="1" t="s">
        <v>32</v>
      </c>
      <c r="F8" s="3" t="s">
        <v>29</v>
      </c>
      <c r="G8" s="25">
        <v>200</v>
      </c>
      <c r="H8" s="25">
        <v>820</v>
      </c>
      <c r="I8" s="25">
        <f t="shared" si="1"/>
        <v>1020</v>
      </c>
      <c r="J8" s="31">
        <v>1646.9406779661019</v>
      </c>
      <c r="K8" s="4">
        <f t="shared" ref="K8:K18" si="2">I8*J8</f>
        <v>1679879.4915254239</v>
      </c>
      <c r="L8" s="4">
        <f t="shared" ref="L8:L19" si="3">K8*1.18</f>
        <v>1982257.8</v>
      </c>
      <c r="M8" s="29" t="s">
        <v>77</v>
      </c>
      <c r="N8" s="9"/>
      <c r="O8" s="9"/>
      <c r="P8" s="9"/>
      <c r="Q8" s="9"/>
      <c r="R8" s="9"/>
      <c r="S8" s="9"/>
      <c r="T8" s="9"/>
      <c r="U8" s="9"/>
      <c r="Z8" s="9"/>
    </row>
    <row r="9" spans="1:26" s="9" customFormat="1" ht="45" x14ac:dyDescent="0.25">
      <c r="B9" s="5">
        <f t="shared" si="0"/>
        <v>3</v>
      </c>
      <c r="C9" s="5" t="s">
        <v>33</v>
      </c>
      <c r="D9" s="1" t="s">
        <v>34</v>
      </c>
      <c r="E9" s="1" t="s">
        <v>35</v>
      </c>
      <c r="F9" s="3" t="s">
        <v>29</v>
      </c>
      <c r="G9" s="25">
        <v>25</v>
      </c>
      <c r="H9" s="25">
        <v>100</v>
      </c>
      <c r="I9" s="25">
        <f t="shared" si="1"/>
        <v>125</v>
      </c>
      <c r="J9" s="31">
        <v>45726.788135593226</v>
      </c>
      <c r="K9" s="4">
        <f t="shared" si="2"/>
        <v>5715848.5169491535</v>
      </c>
      <c r="L9" s="4">
        <f t="shared" si="3"/>
        <v>6744701.2500000009</v>
      </c>
      <c r="M9" s="29" t="s">
        <v>77</v>
      </c>
    </row>
    <row r="10" spans="1:26" s="9" customFormat="1" ht="30" x14ac:dyDescent="0.25">
      <c r="B10" s="5">
        <f t="shared" si="0"/>
        <v>4</v>
      </c>
      <c r="C10" s="5" t="s">
        <v>36</v>
      </c>
      <c r="D10" s="1" t="s">
        <v>74</v>
      </c>
      <c r="E10" s="1" t="s">
        <v>75</v>
      </c>
      <c r="F10" s="3" t="s">
        <v>29</v>
      </c>
      <c r="G10" s="25">
        <v>35</v>
      </c>
      <c r="H10" s="25">
        <v>145</v>
      </c>
      <c r="I10" s="25">
        <f t="shared" si="1"/>
        <v>180</v>
      </c>
      <c r="J10" s="31">
        <v>182625.64406779662</v>
      </c>
      <c r="K10" s="4">
        <f t="shared" si="2"/>
        <v>32872615.93220339</v>
      </c>
      <c r="L10" s="4">
        <f t="shared" si="3"/>
        <v>38789686.799999997</v>
      </c>
      <c r="M10" s="29" t="s">
        <v>77</v>
      </c>
    </row>
    <row r="11" spans="1:26" ht="30" x14ac:dyDescent="0.25">
      <c r="A11" s="9"/>
      <c r="B11" s="5">
        <f t="shared" si="0"/>
        <v>5</v>
      </c>
      <c r="C11" s="5" t="s">
        <v>37</v>
      </c>
      <c r="D11" s="1" t="s">
        <v>38</v>
      </c>
      <c r="E11" s="1" t="s">
        <v>39</v>
      </c>
      <c r="F11" s="3" t="s">
        <v>29</v>
      </c>
      <c r="G11" s="25">
        <v>20</v>
      </c>
      <c r="H11" s="25">
        <v>40</v>
      </c>
      <c r="I11" s="25">
        <f t="shared" ref="I11:I19" si="4">G11+H11</f>
        <v>60</v>
      </c>
      <c r="J11" s="31">
        <v>55608.423728813563</v>
      </c>
      <c r="K11" s="4">
        <f t="shared" si="2"/>
        <v>3336505.4237288139</v>
      </c>
      <c r="L11" s="4">
        <f t="shared" si="3"/>
        <v>3937076.4000000004</v>
      </c>
      <c r="M11" s="29" t="s">
        <v>77</v>
      </c>
      <c r="N11" s="9"/>
      <c r="O11" s="9"/>
      <c r="P11" s="9"/>
      <c r="Q11" s="9"/>
      <c r="R11" s="9"/>
      <c r="S11" s="9"/>
      <c r="T11" s="9"/>
      <c r="U11" s="9"/>
      <c r="Z11" s="9"/>
    </row>
    <row r="12" spans="1:26" ht="45" x14ac:dyDescent="0.25">
      <c r="A12" s="9"/>
      <c r="B12" s="5">
        <f t="shared" si="0"/>
        <v>6</v>
      </c>
      <c r="C12" s="5" t="s">
        <v>40</v>
      </c>
      <c r="D12" s="1" t="s">
        <v>76</v>
      </c>
      <c r="E12" s="1" t="s">
        <v>41</v>
      </c>
      <c r="F12" s="3" t="s">
        <v>29</v>
      </c>
      <c r="G12" s="25">
        <v>18</v>
      </c>
      <c r="H12" s="25">
        <v>82</v>
      </c>
      <c r="I12" s="25">
        <f t="shared" si="4"/>
        <v>100</v>
      </c>
      <c r="J12" s="31">
        <v>4620.4745762711864</v>
      </c>
      <c r="K12" s="4">
        <f t="shared" si="2"/>
        <v>462047.45762711862</v>
      </c>
      <c r="L12" s="4">
        <f t="shared" si="3"/>
        <v>545216</v>
      </c>
      <c r="M12" s="29" t="s">
        <v>77</v>
      </c>
      <c r="N12" s="9"/>
      <c r="O12" s="9"/>
      <c r="P12" s="9"/>
      <c r="Q12" s="9"/>
      <c r="R12" s="9"/>
      <c r="S12" s="9"/>
      <c r="T12" s="9"/>
      <c r="U12" s="9"/>
      <c r="Z12" s="9"/>
    </row>
    <row r="13" spans="1:26" ht="30" x14ac:dyDescent="0.25">
      <c r="A13" s="9"/>
      <c r="B13" s="5">
        <f t="shared" si="0"/>
        <v>7</v>
      </c>
      <c r="C13" s="5" t="s">
        <v>42</v>
      </c>
      <c r="D13" s="1" t="s">
        <v>43</v>
      </c>
      <c r="E13" s="1" t="s">
        <v>44</v>
      </c>
      <c r="F13" s="3" t="s">
        <v>29</v>
      </c>
      <c r="G13" s="25">
        <v>10</v>
      </c>
      <c r="H13" s="25">
        <v>21</v>
      </c>
      <c r="I13" s="25">
        <f t="shared" si="4"/>
        <v>31</v>
      </c>
      <c r="J13" s="9">
        <v>12400.483050847459</v>
      </c>
      <c r="K13" s="4">
        <f t="shared" si="2"/>
        <v>384414.9745762712</v>
      </c>
      <c r="L13" s="4">
        <f t="shared" si="3"/>
        <v>453609.67</v>
      </c>
      <c r="M13" s="29" t="s">
        <v>77</v>
      </c>
      <c r="N13" s="9"/>
      <c r="O13" s="9"/>
      <c r="P13" s="9"/>
      <c r="Q13" s="9"/>
      <c r="R13" s="9"/>
      <c r="S13" s="9"/>
      <c r="T13" s="9"/>
      <c r="U13" s="9"/>
      <c r="Z13" s="9"/>
    </row>
    <row r="14" spans="1:26" s="9" customFormat="1" ht="30" x14ac:dyDescent="0.25">
      <c r="B14" s="5">
        <f t="shared" si="0"/>
        <v>8</v>
      </c>
      <c r="C14" s="5" t="s">
        <v>45</v>
      </c>
      <c r="D14" s="1" t="s">
        <v>46</v>
      </c>
      <c r="E14" s="1" t="s">
        <v>47</v>
      </c>
      <c r="F14" s="3" t="s">
        <v>29</v>
      </c>
      <c r="G14" s="25">
        <v>10</v>
      </c>
      <c r="H14" s="25">
        <v>10</v>
      </c>
      <c r="I14" s="25">
        <f t="shared" si="4"/>
        <v>20</v>
      </c>
      <c r="J14" s="31">
        <v>12400.483050847459</v>
      </c>
      <c r="K14" s="4">
        <f t="shared" si="2"/>
        <v>248009.66101694916</v>
      </c>
      <c r="L14" s="4">
        <f t="shared" si="3"/>
        <v>292651.40000000002</v>
      </c>
      <c r="M14" s="29" t="s">
        <v>77</v>
      </c>
    </row>
    <row r="15" spans="1:26" s="9" customFormat="1" ht="30" x14ac:dyDescent="0.25">
      <c r="B15" s="5">
        <f t="shared" si="0"/>
        <v>9</v>
      </c>
      <c r="C15" s="5" t="s">
        <v>48</v>
      </c>
      <c r="D15" s="1" t="s">
        <v>49</v>
      </c>
      <c r="E15" s="1" t="s">
        <v>50</v>
      </c>
      <c r="F15" s="3" t="s">
        <v>29</v>
      </c>
      <c r="G15" s="25">
        <v>10</v>
      </c>
      <c r="H15" s="25">
        <v>6</v>
      </c>
      <c r="I15" s="25">
        <f t="shared" si="4"/>
        <v>16</v>
      </c>
      <c r="J15" s="31">
        <v>49214.423728813563</v>
      </c>
      <c r="K15" s="4">
        <f t="shared" si="2"/>
        <v>787430.779661017</v>
      </c>
      <c r="L15" s="4">
        <f t="shared" si="3"/>
        <v>929168.32000000007</v>
      </c>
      <c r="M15" s="29" t="s">
        <v>77</v>
      </c>
    </row>
    <row r="16" spans="1:26" ht="30" x14ac:dyDescent="0.25">
      <c r="A16" s="9"/>
      <c r="B16" s="5">
        <f t="shared" si="0"/>
        <v>10</v>
      </c>
      <c r="C16" s="5" t="s">
        <v>51</v>
      </c>
      <c r="D16" s="1" t="s">
        <v>52</v>
      </c>
      <c r="E16" s="1" t="s">
        <v>53</v>
      </c>
      <c r="F16" s="3" t="s">
        <v>29</v>
      </c>
      <c r="G16" s="25">
        <v>10</v>
      </c>
      <c r="H16" s="25">
        <v>6</v>
      </c>
      <c r="I16" s="25">
        <f t="shared" si="4"/>
        <v>16</v>
      </c>
      <c r="J16" s="31">
        <v>35457.635593220344</v>
      </c>
      <c r="K16" s="4">
        <f t="shared" si="2"/>
        <v>567322.16949152551</v>
      </c>
      <c r="L16" s="4">
        <f t="shared" si="3"/>
        <v>669440.16</v>
      </c>
      <c r="M16" s="29" t="s">
        <v>77</v>
      </c>
      <c r="N16" s="9"/>
      <c r="O16" s="9"/>
      <c r="P16" s="9"/>
      <c r="Q16" s="9"/>
      <c r="R16" s="9"/>
      <c r="S16" s="9"/>
      <c r="T16" s="9"/>
      <c r="U16" s="9"/>
      <c r="Z16" s="9"/>
    </row>
    <row r="17" spans="1:26" ht="30" x14ac:dyDescent="0.25">
      <c r="A17" s="9"/>
      <c r="B17" s="5">
        <f t="shared" si="0"/>
        <v>11</v>
      </c>
      <c r="C17" s="5" t="s">
        <v>54</v>
      </c>
      <c r="D17" s="1" t="s">
        <v>55</v>
      </c>
      <c r="E17" s="1" t="s">
        <v>56</v>
      </c>
      <c r="F17" s="3" t="s">
        <v>29</v>
      </c>
      <c r="G17" s="25">
        <v>10</v>
      </c>
      <c r="H17" s="25">
        <v>34</v>
      </c>
      <c r="I17" s="25">
        <f t="shared" si="4"/>
        <v>44</v>
      </c>
      <c r="J17" s="31">
        <v>45726.788135593226</v>
      </c>
      <c r="K17" s="4">
        <f t="shared" si="2"/>
        <v>2011978.677966102</v>
      </c>
      <c r="L17" s="4">
        <f t="shared" si="3"/>
        <v>2374134.8400000003</v>
      </c>
      <c r="M17" s="29" t="s">
        <v>77</v>
      </c>
      <c r="N17" s="9"/>
      <c r="O17" s="9"/>
      <c r="P17" s="9"/>
      <c r="Q17" s="9"/>
      <c r="R17" s="9"/>
      <c r="S17" s="9"/>
      <c r="T17" s="9"/>
      <c r="U17" s="9"/>
      <c r="Z17" s="9"/>
    </row>
    <row r="18" spans="1:26" s="9" customFormat="1" ht="30" x14ac:dyDescent="0.25">
      <c r="B18" s="5">
        <f t="shared" si="0"/>
        <v>12</v>
      </c>
      <c r="C18" s="5" t="s">
        <v>57</v>
      </c>
      <c r="D18" s="1" t="s">
        <v>58</v>
      </c>
      <c r="E18" s="1" t="s">
        <v>59</v>
      </c>
      <c r="F18" s="3" t="s">
        <v>29</v>
      </c>
      <c r="G18" s="25">
        <v>10</v>
      </c>
      <c r="H18" s="25">
        <v>34</v>
      </c>
      <c r="I18" s="25">
        <f t="shared" si="4"/>
        <v>44</v>
      </c>
      <c r="J18" s="31">
        <v>27126.0593220339</v>
      </c>
      <c r="K18" s="4">
        <f t="shared" si="2"/>
        <v>1193546.6101694915</v>
      </c>
      <c r="L18" s="4">
        <f t="shared" si="3"/>
        <v>1408385</v>
      </c>
      <c r="M18" s="29" t="s">
        <v>77</v>
      </c>
    </row>
    <row r="19" spans="1:26" s="9" customFormat="1" ht="45" x14ac:dyDescent="0.25">
      <c r="B19" s="5">
        <f t="shared" si="0"/>
        <v>13</v>
      </c>
      <c r="C19" s="5" t="s">
        <v>60</v>
      </c>
      <c r="D19" s="1" t="s">
        <v>61</v>
      </c>
      <c r="E19" s="1" t="s">
        <v>62</v>
      </c>
      <c r="F19" s="3" t="s">
        <v>29</v>
      </c>
      <c r="G19" s="25">
        <v>105</v>
      </c>
      <c r="H19" s="25">
        <v>430</v>
      </c>
      <c r="I19" s="25">
        <f t="shared" si="4"/>
        <v>535</v>
      </c>
      <c r="J19" s="31">
        <v>13175.516949152543</v>
      </c>
      <c r="K19" s="4">
        <f>J19*I19</f>
        <v>7048901.5677966103</v>
      </c>
      <c r="L19" s="4">
        <f t="shared" si="3"/>
        <v>8317703.8499999996</v>
      </c>
      <c r="M19" s="29" t="s">
        <v>77</v>
      </c>
    </row>
    <row r="20" spans="1:26" x14ac:dyDescent="0.25">
      <c r="A20" s="9"/>
      <c r="B20" s="14"/>
      <c r="C20" s="16"/>
      <c r="D20" s="15"/>
      <c r="E20" s="15"/>
      <c r="F20" s="16"/>
      <c r="G20" s="16"/>
      <c r="H20" s="16"/>
      <c r="I20" s="16"/>
      <c r="J20" s="17"/>
      <c r="K20" s="18">
        <f>SUM($K$7:$K$19)</f>
        <v>57310228.593220338</v>
      </c>
      <c r="L20" s="18">
        <f>SUM(L7:L19)</f>
        <v>67626069.739999995</v>
      </c>
      <c r="M20" s="9"/>
      <c r="N20" s="9"/>
      <c r="O20" s="9"/>
      <c r="P20" s="9"/>
      <c r="Q20" s="9"/>
      <c r="R20" s="9"/>
      <c r="S20" s="9"/>
      <c r="T20" s="9"/>
      <c r="U20" s="9"/>
      <c r="Z20" s="9"/>
    </row>
    <row r="21" spans="1:26" x14ac:dyDescent="0.25">
      <c r="A21" s="9"/>
      <c r="B21" s="13"/>
      <c r="C21" s="13"/>
      <c r="D21" s="2"/>
      <c r="E21" s="2"/>
      <c r="F21" s="13"/>
      <c r="G21" s="13"/>
      <c r="H21" s="13"/>
      <c r="I21" s="13"/>
      <c r="J21" s="13"/>
      <c r="K21" s="13" t="s">
        <v>11</v>
      </c>
      <c r="L21" s="24">
        <f>L20-K20</f>
        <v>10315841.146779656</v>
      </c>
      <c r="M21" s="9"/>
      <c r="N21" s="9"/>
      <c r="O21" s="9"/>
      <c r="P21" s="9"/>
      <c r="Q21" s="9"/>
      <c r="R21" s="9"/>
      <c r="S21" s="9"/>
      <c r="T21" s="9"/>
      <c r="U21" s="9"/>
      <c r="Z21" s="9"/>
    </row>
    <row r="22" spans="1:26" x14ac:dyDescent="0.25">
      <c r="A22" s="9"/>
      <c r="B22" s="56" t="s">
        <v>81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9"/>
      <c r="N22" s="9"/>
      <c r="O22" s="9"/>
      <c r="P22" s="9"/>
      <c r="Q22" s="9"/>
      <c r="R22" s="9"/>
      <c r="S22" s="9"/>
      <c r="T22" s="9"/>
      <c r="U22" s="9"/>
      <c r="Z22" s="9"/>
    </row>
    <row r="23" spans="1:26" s="9" customFormat="1" x14ac:dyDescent="0.25">
      <c r="B23" s="53" t="s">
        <v>82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26" s="9" customFormat="1" x14ac:dyDescent="0.25">
      <c r="B24" s="43" t="s">
        <v>71</v>
      </c>
      <c r="C24" s="45"/>
      <c r="D24" s="46" t="s">
        <v>80</v>
      </c>
      <c r="E24" s="47"/>
      <c r="F24" s="47"/>
      <c r="G24" s="47"/>
      <c r="H24" s="47"/>
      <c r="I24" s="47"/>
      <c r="J24" s="47"/>
      <c r="K24" s="47"/>
      <c r="L24" s="48"/>
    </row>
    <row r="25" spans="1:26" ht="33" customHeight="1" x14ac:dyDescent="0.25">
      <c r="B25" s="54" t="s">
        <v>65</v>
      </c>
      <c r="C25" s="55"/>
      <c r="D25" s="43" t="s">
        <v>63</v>
      </c>
      <c r="E25" s="44"/>
      <c r="F25" s="44"/>
      <c r="G25" s="44"/>
      <c r="H25" s="44"/>
      <c r="I25" s="44"/>
      <c r="J25" s="44"/>
      <c r="K25" s="44"/>
      <c r="L25" s="45"/>
    </row>
    <row r="26" spans="1:26" ht="110.25" customHeight="1" x14ac:dyDescent="0.25">
      <c r="B26" s="38" t="s">
        <v>2</v>
      </c>
      <c r="C26" s="38"/>
      <c r="D26" s="39" t="s">
        <v>72</v>
      </c>
      <c r="E26" s="40"/>
      <c r="F26" s="40"/>
      <c r="G26" s="40"/>
      <c r="H26" s="40"/>
      <c r="I26" s="40"/>
      <c r="J26" s="40"/>
      <c r="K26" s="40"/>
      <c r="L26" s="41"/>
      <c r="M26" s="2"/>
      <c r="N26" s="2"/>
      <c r="O26" s="2"/>
      <c r="P26" s="2"/>
      <c r="Q26" s="2"/>
    </row>
    <row r="27" spans="1:26" ht="24" customHeight="1" x14ac:dyDescent="0.25">
      <c r="A27" s="9"/>
      <c r="B27" s="42" t="s">
        <v>66</v>
      </c>
      <c r="C27" s="42"/>
      <c r="D27" s="43" t="s">
        <v>64</v>
      </c>
      <c r="E27" s="44"/>
      <c r="F27" s="44"/>
      <c r="G27" s="44"/>
      <c r="H27" s="44"/>
      <c r="I27" s="44"/>
      <c r="J27" s="44"/>
      <c r="K27" s="44"/>
      <c r="L27" s="45"/>
    </row>
    <row r="28" spans="1:26" ht="15" customHeight="1" x14ac:dyDescent="0.25">
      <c r="A28" s="9"/>
      <c r="B28" s="9"/>
      <c r="D28" s="9"/>
      <c r="E28" s="9"/>
      <c r="F28" s="9"/>
      <c r="G28" s="9"/>
      <c r="H28" s="9"/>
      <c r="I28" s="9"/>
      <c r="J28" s="9"/>
      <c r="K28" s="9"/>
      <c r="L28" s="9"/>
    </row>
    <row r="29" spans="1:26" ht="15" customHeight="1" x14ac:dyDescent="0.25">
      <c r="B29" s="26" t="s">
        <v>67</v>
      </c>
      <c r="D29" s="9" t="s">
        <v>68</v>
      </c>
      <c r="E29" s="27" t="s">
        <v>69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Z29" s="9"/>
    </row>
    <row r="30" spans="1:26" x14ac:dyDescent="0.25">
      <c r="A30" s="9"/>
      <c r="B30" s="26"/>
      <c r="D30" s="9"/>
      <c r="E30" s="27"/>
      <c r="F30" s="9"/>
      <c r="G30" s="9"/>
      <c r="H30" s="9"/>
      <c r="I30" s="9"/>
      <c r="J30" s="9"/>
      <c r="K30" s="9"/>
      <c r="L30" s="9"/>
    </row>
    <row r="31" spans="1:26" x14ac:dyDescent="0.25">
      <c r="B31" s="26" t="s">
        <v>4</v>
      </c>
      <c r="C31" s="26"/>
      <c r="D31" s="28" t="str">
        <f>Query2_USERN</f>
        <v>Бадьина Лилия Альбертовна</v>
      </c>
      <c r="E31" s="26" t="s">
        <v>70</v>
      </c>
      <c r="F31" s="26"/>
      <c r="G31" s="26"/>
      <c r="H31" s="26"/>
      <c r="I31" s="26"/>
      <c r="J31" s="26"/>
      <c r="K31" s="26"/>
      <c r="L31" s="26"/>
      <c r="M31" s="9"/>
      <c r="N31" s="9"/>
      <c r="O31" s="9"/>
      <c r="P31" s="9"/>
      <c r="Q31" s="9"/>
      <c r="R31" s="9"/>
      <c r="S31" s="9"/>
      <c r="T31" s="9"/>
      <c r="U31" s="9"/>
      <c r="Z31" s="9"/>
    </row>
  </sheetData>
  <mergeCells count="21">
    <mergeCell ref="M4:M5"/>
    <mergeCell ref="K4:K5"/>
    <mergeCell ref="J4:J5"/>
    <mergeCell ref="B23:L23"/>
    <mergeCell ref="B25:C25"/>
    <mergeCell ref="D25:L25"/>
    <mergeCell ref="B22:L22"/>
    <mergeCell ref="B26:C26"/>
    <mergeCell ref="D26:L26"/>
    <mergeCell ref="B27:C27"/>
    <mergeCell ref="D27:L27"/>
    <mergeCell ref="B24:C24"/>
    <mergeCell ref="D24:L24"/>
    <mergeCell ref="B2:L2"/>
    <mergeCell ref="B4:B5"/>
    <mergeCell ref="D4:D5"/>
    <mergeCell ref="L4:L5"/>
    <mergeCell ref="E4:E5"/>
    <mergeCell ref="F4:F5"/>
    <mergeCell ref="G4:I4"/>
    <mergeCell ref="C4:C5"/>
  </mergeCells>
  <pageMargins left="0" right="0" top="0" bottom="0" header="0.31496062992125984" footer="0.31496062992125984"/>
  <pageSetup paperSize="9" scale="60" orientation="landscape" r:id="rId1"/>
  <headerFooter>
    <oddFooter>&amp;C&amp;P</oddFooter>
  </headerFooter>
  <rowBreaks count="1" manualBreakCount="1">
    <brk id="1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2" t="s">
        <v>15</v>
      </c>
      <c r="B5" t="e">
        <f>XLR_ERRNAME</f>
        <v>#NAME?</v>
      </c>
    </row>
    <row r="6" spans="1:19" x14ac:dyDescent="0.25">
      <c r="A6" t="s">
        <v>16</v>
      </c>
      <c r="B6">
        <v>7098</v>
      </c>
      <c r="C6" s="23" t="s">
        <v>17</v>
      </c>
      <c r="D6">
        <v>4861</v>
      </c>
      <c r="E6" s="23" t="s">
        <v>18</v>
      </c>
      <c r="F6" s="23" t="s">
        <v>19</v>
      </c>
      <c r="G6" s="23" t="s">
        <v>20</v>
      </c>
      <c r="H6" s="23" t="s">
        <v>20</v>
      </c>
      <c r="I6" s="23" t="s">
        <v>20</v>
      </c>
      <c r="J6" s="23" t="s">
        <v>18</v>
      </c>
      <c r="K6" s="23" t="s">
        <v>21</v>
      </c>
      <c r="L6" s="23" t="s">
        <v>22</v>
      </c>
      <c r="M6" s="23" t="s">
        <v>23</v>
      </c>
      <c r="N6" s="23" t="s">
        <v>20</v>
      </c>
      <c r="O6">
        <v>1051</v>
      </c>
      <c r="P6" s="23" t="s">
        <v>24</v>
      </c>
      <c r="Q6">
        <v>0</v>
      </c>
      <c r="R6" s="23" t="s">
        <v>20</v>
      </c>
      <c r="S6" s="2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2014-12-19T06:26:59Z</cp:lastPrinted>
  <dcterms:created xsi:type="dcterms:W3CDTF">2013-12-19T08:11:42Z</dcterms:created>
  <dcterms:modified xsi:type="dcterms:W3CDTF">2014-12-19T11:11:39Z</dcterms:modified>
</cp:coreProperties>
</file>